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programi rada, zapisnik i financijski planovi\Zapisnici, Pozivi, Skupštine, Programi rada 2021\Zapisnici, Pozivi\X. sjednica TV TZG KOrčule 8.12.2021\"/>
    </mc:Choice>
  </mc:AlternateContent>
  <xr:revisionPtr revIDLastSave="0" documentId="13_ncr:1_{47CD15AE-0046-4A58-B1F4-1CADDE939F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 RADA TABLIC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57" i="1" l="1"/>
  <c r="E56" i="1" s="1"/>
  <c r="D44" i="1"/>
  <c r="D41" i="1"/>
  <c r="D35" i="1"/>
  <c r="D24" i="1"/>
  <c r="D18" i="1"/>
  <c r="D14" i="1"/>
  <c r="D3" i="1"/>
  <c r="E11" i="1"/>
  <c r="D51" i="1" l="1"/>
  <c r="E37" i="1" s="1"/>
  <c r="E54" i="1"/>
  <c r="E55" i="1"/>
  <c r="E57" i="1" s="1"/>
  <c r="E3" i="1"/>
  <c r="E5" i="1"/>
  <c r="E7" i="1"/>
  <c r="E9" i="1"/>
  <c r="E4" i="1"/>
  <c r="E6" i="1"/>
  <c r="E8" i="1"/>
  <c r="E10" i="1"/>
  <c r="E17" i="1" l="1"/>
  <c r="E15" i="1"/>
  <c r="E16" i="1"/>
  <c r="E35" i="1"/>
  <c r="E39" i="1"/>
  <c r="E40" i="1"/>
  <c r="E38" i="1"/>
  <c r="E36" i="1"/>
  <c r="E24" i="1"/>
  <c r="E33" i="1"/>
  <c r="E31" i="1"/>
  <c r="E29" i="1"/>
  <c r="E27" i="1"/>
  <c r="E25" i="1"/>
  <c r="E34" i="1"/>
  <c r="E32" i="1"/>
  <c r="E30" i="1"/>
  <c r="E28" i="1"/>
  <c r="E26" i="1"/>
  <c r="E23" i="1"/>
  <c r="E21" i="1"/>
  <c r="E19" i="1"/>
  <c r="E22" i="1"/>
  <c r="E20" i="1"/>
  <c r="E50" i="1"/>
  <c r="E42" i="1"/>
  <c r="E43" i="1"/>
  <c r="E41" i="1"/>
  <c r="E49" i="1"/>
  <c r="D59" i="1"/>
  <c r="E59" i="1" s="1"/>
  <c r="E47" i="1"/>
  <c r="E45" i="1"/>
  <c r="E48" i="1"/>
  <c r="E46" i="1"/>
  <c r="E14" i="1"/>
  <c r="E18" i="1"/>
  <c r="E12" i="1"/>
  <c r="E44" i="1" l="1"/>
  <c r="E51" i="1" s="1"/>
</calcChain>
</file>

<file path=xl/sharedStrings.xml><?xml version="1.0" encoding="utf-8"?>
<sst xmlns="http://schemas.openxmlformats.org/spreadsheetml/2006/main" count="108" uniqueCount="99">
  <si>
    <t>PRIHODI</t>
  </si>
  <si>
    <t>Plan za 2021. (u kn)</t>
  </si>
  <si>
    <t>udio %</t>
  </si>
  <si>
    <t>1.</t>
  </si>
  <si>
    <t>Izvorni prihodi</t>
  </si>
  <si>
    <t>1.1.</t>
  </si>
  <si>
    <t>Turistička pristojba</t>
  </si>
  <si>
    <t>1.2.</t>
  </si>
  <si>
    <t>Članarina</t>
  </si>
  <si>
    <t xml:space="preserve">2. </t>
  </si>
  <si>
    <t>Prihodi iz proračuna općine/grada/državnog</t>
  </si>
  <si>
    <t>3.</t>
  </si>
  <si>
    <t>4.</t>
  </si>
  <si>
    <t>Prihodi iz EU fondova</t>
  </si>
  <si>
    <t>5.</t>
  </si>
  <si>
    <t>Prihodi od gospodarske djelatnosti</t>
  </si>
  <si>
    <t>6.</t>
  </si>
  <si>
    <t>Preneseni prihod iz prethodne godine</t>
  </si>
  <si>
    <t>7.</t>
  </si>
  <si>
    <t>RASHODI</t>
  </si>
  <si>
    <t xml:space="preserve">ISTRAŽIVANJE I STRATEŠKO PLANIRANJE </t>
  </si>
  <si>
    <t>Izrada strateških/operativnih/komunikacijskih/akcijskih dokumenata</t>
  </si>
  <si>
    <t>Istraživanje i analiza tržišta</t>
  </si>
  <si>
    <t>1.3.</t>
  </si>
  <si>
    <t>Mjerenje učinkovitosti promotivnih aktivnosti</t>
  </si>
  <si>
    <t>2.</t>
  </si>
  <si>
    <t>RAZVOJ TURISTIČKOG PROIZVODA</t>
  </si>
  <si>
    <t>2.1.</t>
  </si>
  <si>
    <t>Identifikacija i vrednovanje resursa te strukturiranje turističkih proizvoda</t>
  </si>
  <si>
    <t>2.2.</t>
  </si>
  <si>
    <t>Sustavi označavanja kvalitete turističkog proizvoda</t>
  </si>
  <si>
    <t>2.3.</t>
  </si>
  <si>
    <t>Podrška razvoju turističkih događanja</t>
  </si>
  <si>
    <t>2.4.</t>
  </si>
  <si>
    <t xml:space="preserve">Turistička infrastruktura </t>
  </si>
  <si>
    <t>2.5.</t>
  </si>
  <si>
    <t xml:space="preserve">Podrška turističkoj industriji </t>
  </si>
  <si>
    <t>KOMUNIKACIJA I OGLAŠAVANJE</t>
  </si>
  <si>
    <t>3.1.</t>
  </si>
  <si>
    <t>Definiranje brending sustava i brend arhitekture</t>
  </si>
  <si>
    <t>3.2.</t>
  </si>
  <si>
    <t>Oglašavanje destinacijskog branda, turističke ponude i proizvoda</t>
  </si>
  <si>
    <t>3.3.</t>
  </si>
  <si>
    <t>Odnosi s javnošću: globalni i domaći PR</t>
  </si>
  <si>
    <t>3.4.</t>
  </si>
  <si>
    <t>Marketinške i poslovne suradnje</t>
  </si>
  <si>
    <t>3.5.</t>
  </si>
  <si>
    <t>Sajmovi, posebne prezentacije i poslovne radionice</t>
  </si>
  <si>
    <t>3.6.</t>
  </si>
  <si>
    <t>Suradnja s organizatorima putovanja</t>
  </si>
  <si>
    <t>3.7.</t>
  </si>
  <si>
    <t>Kreiranje promotivnog materijala</t>
  </si>
  <si>
    <t>3.8.</t>
  </si>
  <si>
    <t>3.9.</t>
  </si>
  <si>
    <t xml:space="preserve">Kreiranje i upravljanje bazama turističkih podataka </t>
  </si>
  <si>
    <t>3.10.</t>
  </si>
  <si>
    <t>Turističko-informativne aktivnosti</t>
  </si>
  <si>
    <t>DESTINACIJSKI MENADŽMENT</t>
  </si>
  <si>
    <t>4.1.</t>
  </si>
  <si>
    <t>Turistički informacijski sustavi i aplikacije /eVisitor</t>
  </si>
  <si>
    <t>4.2.</t>
  </si>
  <si>
    <t>Stručni skupovi i edukacije</t>
  </si>
  <si>
    <t>4.3.</t>
  </si>
  <si>
    <t>Koordinacija i nadzor</t>
  </si>
  <si>
    <t>4.4.</t>
  </si>
  <si>
    <t>Upravljanje kvalitetom u destinaciji</t>
  </si>
  <si>
    <t>4.5.</t>
  </si>
  <si>
    <t>Poticanje na uređenje destinacije</t>
  </si>
  <si>
    <t>ČLANSTVO U STRUKOVNIM ORGANIZACIJAMA</t>
  </si>
  <si>
    <t>5.1.</t>
  </si>
  <si>
    <t>Međunarodne strukovne i sl. organizacije</t>
  </si>
  <si>
    <t>5.2.</t>
  </si>
  <si>
    <t>Domaće strukovne i sl. organizacije</t>
  </si>
  <si>
    <t>ADMINISTRATIVNI RASHODI</t>
  </si>
  <si>
    <t>6.1.</t>
  </si>
  <si>
    <t>Plaće</t>
  </si>
  <si>
    <t>6.2.</t>
  </si>
  <si>
    <t>Materijalni troškovi</t>
  </si>
  <si>
    <t>6.4.</t>
  </si>
  <si>
    <t>Tijela turističke zajednice</t>
  </si>
  <si>
    <t>6.3.</t>
  </si>
  <si>
    <t>Troškovi poslovanja mreže predstavništava/ ispostava</t>
  </si>
  <si>
    <t xml:space="preserve">REZERVA </t>
  </si>
  <si>
    <t>8.</t>
  </si>
  <si>
    <t>SVEUKUPNO 1</t>
  </si>
  <si>
    <t>9.</t>
  </si>
  <si>
    <t>FONDOVI - posebne namjene</t>
  </si>
  <si>
    <t>Fond za turističke zajednice na  turistički nedovoljno razvijenim područjima i kontinentu</t>
  </si>
  <si>
    <t>Fond za projekte udruženih turističkih zajednica</t>
  </si>
  <si>
    <t>SVEUKUPNO 2</t>
  </si>
  <si>
    <t>TOTAL</t>
  </si>
  <si>
    <t>SVEUKUPNO 1+ SVEUKUPNO 2</t>
  </si>
  <si>
    <t>PRIHODI UKUPNO</t>
  </si>
  <si>
    <t>Ostali prihodi - nautička turistička pristojba</t>
  </si>
  <si>
    <t>Plan za 2022. (u kn)</t>
  </si>
  <si>
    <t>POKRIVANJE DUGA GRADU KORČULI IZ 2018. GODINE*</t>
  </si>
  <si>
    <t>Prihodi od sustava turističkih zajednica (Fond udružene TZ + potpore manifestacijama+TZNŽ refundacija)</t>
  </si>
  <si>
    <t>Internetske stranice i društvene mreže</t>
  </si>
  <si>
    <t xml:space="preserve">FINANCIJSKI PLAN TURISTIČKE ZAJEDNICE GRADA KORČULE ZA 2022. GODINU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</si>
</sst>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FFFFFF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0037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7" fillId="5" borderId="4" xfId="0" applyFont="1" applyFill="1" applyBorder="1" applyAlignment="1">
      <alignment wrapText="1"/>
    </xf>
    <xf numFmtId="0" fontId="1" fillId="6" borderId="4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9" fillId="6" borderId="4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0" fillId="0" borderId="4" xfId="0" applyFont="1" applyBorder="1" applyAlignment="1">
      <alignment wrapText="1"/>
    </xf>
    <xf numFmtId="0" fontId="0" fillId="2" borderId="4" xfId="0" applyFont="1" applyFill="1" applyBorder="1" applyAlignment="1">
      <alignment wrapText="1"/>
    </xf>
    <xf numFmtId="0" fontId="0" fillId="2" borderId="4" xfId="0" applyFont="1" applyFill="1" applyBorder="1"/>
    <xf numFmtId="164" fontId="0" fillId="2" borderId="4" xfId="0" applyNumberFormat="1" applyFont="1" applyFill="1" applyBorder="1" applyAlignment="1">
      <alignment horizontal="center"/>
    </xf>
    <xf numFmtId="0" fontId="10" fillId="0" borderId="4" xfId="0" applyFont="1" applyBorder="1" applyAlignment="1">
      <alignment wrapText="1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2" borderId="3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7" fillId="2" borderId="4" xfId="0" applyFont="1" applyFill="1" applyBorder="1" applyAlignment="1">
      <alignment wrapText="1"/>
    </xf>
    <xf numFmtId="164" fontId="7" fillId="2" borderId="4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164" fontId="10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0" fontId="7" fillId="4" borderId="5" xfId="0" applyFont="1" applyFill="1" applyBorder="1" applyAlignment="1">
      <alignment wrapText="1"/>
    </xf>
    <xf numFmtId="164" fontId="10" fillId="4" borderId="5" xfId="0" applyNumberFormat="1" applyFont="1" applyFill="1" applyBorder="1" applyAlignment="1">
      <alignment horizontal="center"/>
    </xf>
    <xf numFmtId="2" fontId="10" fillId="4" borderId="5" xfId="0" applyNumberFormat="1" applyFont="1" applyFill="1" applyBorder="1" applyAlignment="1">
      <alignment horizontal="center"/>
    </xf>
    <xf numFmtId="164" fontId="7" fillId="5" borderId="4" xfId="0" applyNumberFormat="1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/>
    </xf>
    <xf numFmtId="2" fontId="11" fillId="3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5" fillId="3" borderId="6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workbookViewId="0">
      <selection activeCell="B1" sqref="B1"/>
    </sheetView>
  </sheetViews>
  <sheetFormatPr defaultRowHeight="14.4" x14ac:dyDescent="0.3"/>
  <cols>
    <col min="1" max="1" width="4" style="19" customWidth="1"/>
    <col min="2" max="2" width="5.109375" style="19" customWidth="1"/>
    <col min="3" max="3" width="48" customWidth="1"/>
    <col min="4" max="4" width="18.88671875" customWidth="1"/>
    <col min="5" max="5" width="10.109375" customWidth="1"/>
  </cols>
  <sheetData>
    <row r="1" spans="1:5" ht="15" thickBot="1" x14ac:dyDescent="0.35">
      <c r="B1" s="19" t="s">
        <v>98</v>
      </c>
    </row>
    <row r="2" spans="1:5" ht="15" thickBot="1" x14ac:dyDescent="0.35">
      <c r="A2" s="58"/>
      <c r="B2" s="59"/>
      <c r="C2" s="59" t="s">
        <v>0</v>
      </c>
      <c r="D2" s="59" t="s">
        <v>94</v>
      </c>
      <c r="E2" s="59" t="s">
        <v>2</v>
      </c>
    </row>
    <row r="3" spans="1:5" ht="15" thickBot="1" x14ac:dyDescent="0.35">
      <c r="A3" s="28" t="s">
        <v>3</v>
      </c>
      <c r="B3" s="20"/>
      <c r="C3" s="1" t="s">
        <v>4</v>
      </c>
      <c r="D3" s="60">
        <f>D4+D5</f>
        <v>1600000</v>
      </c>
      <c r="E3" s="61">
        <f>D3/D12*100</f>
        <v>69.114470842332608</v>
      </c>
    </row>
    <row r="4" spans="1:5" ht="15" thickBot="1" x14ac:dyDescent="0.35">
      <c r="A4" s="29"/>
      <c r="B4" s="21" t="s">
        <v>5</v>
      </c>
      <c r="C4" s="14" t="s">
        <v>6</v>
      </c>
      <c r="D4" s="62">
        <v>1200000</v>
      </c>
      <c r="E4" s="63">
        <f>D4/D12*100</f>
        <v>51.835853131749467</v>
      </c>
    </row>
    <row r="5" spans="1:5" ht="15" thickBot="1" x14ac:dyDescent="0.35">
      <c r="A5" s="30"/>
      <c r="B5" s="21" t="s">
        <v>7</v>
      </c>
      <c r="C5" s="14" t="s">
        <v>8</v>
      </c>
      <c r="D5" s="62">
        <v>400000</v>
      </c>
      <c r="E5" s="63">
        <f>D5/D12*100</f>
        <v>17.278617710583152</v>
      </c>
    </row>
    <row r="6" spans="1:5" ht="51.75" customHeight="1" thickBot="1" x14ac:dyDescent="0.35">
      <c r="A6" s="31" t="s">
        <v>9</v>
      </c>
      <c r="B6" s="22"/>
      <c r="C6" s="15" t="s">
        <v>10</v>
      </c>
      <c r="D6" s="9">
        <v>15000</v>
      </c>
      <c r="E6" s="10">
        <f>D6/D12*100</f>
        <v>0.64794816414686829</v>
      </c>
    </row>
    <row r="7" spans="1:5" ht="15" thickBot="1" x14ac:dyDescent="0.35">
      <c r="A7" s="32" t="s">
        <v>11</v>
      </c>
      <c r="B7" s="23"/>
      <c r="C7" s="16" t="s">
        <v>96</v>
      </c>
      <c r="D7" s="17">
        <v>250000</v>
      </c>
      <c r="E7" s="10">
        <f>D7/D12*100</f>
        <v>10.799136069114471</v>
      </c>
    </row>
    <row r="8" spans="1:5" ht="15" thickBot="1" x14ac:dyDescent="0.35">
      <c r="A8" s="32" t="s">
        <v>12</v>
      </c>
      <c r="B8" s="23"/>
      <c r="C8" s="16" t="s">
        <v>13</v>
      </c>
      <c r="D8" s="17">
        <v>0</v>
      </c>
      <c r="E8" s="10">
        <f>D8/D12*100</f>
        <v>0</v>
      </c>
    </row>
    <row r="9" spans="1:5" ht="15" thickBot="1" x14ac:dyDescent="0.35">
      <c r="A9" s="32" t="s">
        <v>14</v>
      </c>
      <c r="B9" s="23"/>
      <c r="C9" s="16" t="s">
        <v>15</v>
      </c>
      <c r="D9" s="17">
        <v>0</v>
      </c>
      <c r="E9" s="10">
        <f>D9/D12*100</f>
        <v>0</v>
      </c>
    </row>
    <row r="10" spans="1:5" ht="15" thickBot="1" x14ac:dyDescent="0.35">
      <c r="A10" s="32" t="s">
        <v>16</v>
      </c>
      <c r="B10" s="23"/>
      <c r="C10" s="16" t="s">
        <v>17</v>
      </c>
      <c r="D10" s="17">
        <v>0</v>
      </c>
      <c r="E10" s="10">
        <f>D10/D12*100</f>
        <v>0</v>
      </c>
    </row>
    <row r="11" spans="1:5" ht="15" thickBot="1" x14ac:dyDescent="0.35">
      <c r="A11" s="32" t="s">
        <v>18</v>
      </c>
      <c r="B11" s="23"/>
      <c r="C11" s="16" t="s">
        <v>93</v>
      </c>
      <c r="D11" s="17">
        <v>450000</v>
      </c>
      <c r="E11" s="10">
        <f>D11/D12*100</f>
        <v>19.438444924406049</v>
      </c>
    </row>
    <row r="12" spans="1:5" ht="15" thickBot="1" x14ac:dyDescent="0.35">
      <c r="A12" s="33"/>
      <c r="B12" s="6"/>
      <c r="C12" s="7" t="s">
        <v>92</v>
      </c>
      <c r="D12" s="8">
        <f>D4+D5+D6+D7+D8+D9+D10+D11</f>
        <v>2315000</v>
      </c>
      <c r="E12" s="7">
        <f>E4+E5+E6+E7+E8+E9+E10+E11</f>
        <v>100</v>
      </c>
    </row>
    <row r="13" spans="1:5" ht="15" thickBot="1" x14ac:dyDescent="0.35">
      <c r="A13" s="34"/>
      <c r="B13" s="2"/>
      <c r="C13" s="2" t="s">
        <v>19</v>
      </c>
      <c r="D13" s="2" t="s">
        <v>1</v>
      </c>
      <c r="E13" s="2" t="s">
        <v>2</v>
      </c>
    </row>
    <row r="14" spans="1:5" ht="15" thickBot="1" x14ac:dyDescent="0.35">
      <c r="A14" s="35" t="s">
        <v>3</v>
      </c>
      <c r="B14" s="24"/>
      <c r="C14" s="3" t="s">
        <v>20</v>
      </c>
      <c r="D14" s="12">
        <f>D15+D16+D17</f>
        <v>9000</v>
      </c>
      <c r="E14" s="13">
        <f>D14/D51*100</f>
        <v>0.46272493573264784</v>
      </c>
    </row>
    <row r="15" spans="1:5" ht="29.4" thickBot="1" x14ac:dyDescent="0.35">
      <c r="A15" s="36"/>
      <c r="B15" s="25" t="s">
        <v>5</v>
      </c>
      <c r="C15" s="18" t="s">
        <v>21</v>
      </c>
      <c r="D15" s="41">
        <v>5000</v>
      </c>
      <c r="E15" s="42">
        <f>D15/D51*100</f>
        <v>0.25706940874035988</v>
      </c>
    </row>
    <row r="16" spans="1:5" ht="15" thickBot="1" x14ac:dyDescent="0.35">
      <c r="A16" s="37"/>
      <c r="B16" s="25" t="s">
        <v>7</v>
      </c>
      <c r="C16" s="18" t="s">
        <v>22</v>
      </c>
      <c r="D16" s="41">
        <v>4000</v>
      </c>
      <c r="E16" s="42">
        <f>D16/D51*100</f>
        <v>0.2056555269922879</v>
      </c>
    </row>
    <row r="17" spans="1:5" ht="15" thickBot="1" x14ac:dyDescent="0.35">
      <c r="A17" s="36"/>
      <c r="B17" s="25" t="s">
        <v>23</v>
      </c>
      <c r="C17" s="18" t="s">
        <v>24</v>
      </c>
      <c r="D17" s="41">
        <v>0</v>
      </c>
      <c r="E17" s="42">
        <f>D17/D51*100</f>
        <v>0</v>
      </c>
    </row>
    <row r="18" spans="1:5" ht="15" thickBot="1" x14ac:dyDescent="0.35">
      <c r="A18" s="35" t="s">
        <v>25</v>
      </c>
      <c r="B18" s="24"/>
      <c r="C18" s="43" t="s">
        <v>26</v>
      </c>
      <c r="D18" s="44">
        <f>D19+D20+D21+D22+D23</f>
        <v>453000</v>
      </c>
      <c r="E18" s="45">
        <f>D18/D51*100</f>
        <v>23.290488431876607</v>
      </c>
    </row>
    <row r="19" spans="1:5" ht="29.4" thickBot="1" x14ac:dyDescent="0.35">
      <c r="A19" s="37"/>
      <c r="B19" s="25" t="s">
        <v>27</v>
      </c>
      <c r="C19" s="18" t="s">
        <v>28</v>
      </c>
      <c r="D19" s="41">
        <v>140000</v>
      </c>
      <c r="E19" s="42">
        <f>D19/D51*100</f>
        <v>7.1979434447300772</v>
      </c>
    </row>
    <row r="20" spans="1:5" ht="15" thickBot="1" x14ac:dyDescent="0.35">
      <c r="A20" s="38"/>
      <c r="B20" s="25" t="s">
        <v>29</v>
      </c>
      <c r="C20" s="18" t="s">
        <v>30</v>
      </c>
      <c r="D20" s="41">
        <v>90000</v>
      </c>
      <c r="E20" s="42">
        <f>D20/D51*100</f>
        <v>4.6272493573264777</v>
      </c>
    </row>
    <row r="21" spans="1:5" ht="15" thickBot="1" x14ac:dyDescent="0.35">
      <c r="A21" s="38"/>
      <c r="B21" s="25" t="s">
        <v>31</v>
      </c>
      <c r="C21" s="18" t="s">
        <v>32</v>
      </c>
      <c r="D21" s="41">
        <v>208000</v>
      </c>
      <c r="E21" s="42">
        <f>D21/D51*100</f>
        <v>10.694087403598971</v>
      </c>
    </row>
    <row r="22" spans="1:5" ht="15" thickBot="1" x14ac:dyDescent="0.35">
      <c r="A22" s="38"/>
      <c r="B22" s="25" t="s">
        <v>33</v>
      </c>
      <c r="C22" s="18" t="s">
        <v>34</v>
      </c>
      <c r="D22" s="41">
        <v>0</v>
      </c>
      <c r="E22" s="42">
        <f>D22/D51*100</f>
        <v>0</v>
      </c>
    </row>
    <row r="23" spans="1:5" ht="15" thickBot="1" x14ac:dyDescent="0.35">
      <c r="A23" s="38"/>
      <c r="B23" s="25" t="s">
        <v>35</v>
      </c>
      <c r="C23" s="18" t="s">
        <v>36</v>
      </c>
      <c r="D23" s="41">
        <v>15000</v>
      </c>
      <c r="E23" s="42">
        <f>D23/D51*100</f>
        <v>0.77120822622107965</v>
      </c>
    </row>
    <row r="24" spans="1:5" ht="15" thickBot="1" x14ac:dyDescent="0.35">
      <c r="A24" s="35" t="s">
        <v>11</v>
      </c>
      <c r="B24" s="24"/>
      <c r="C24" s="43" t="s">
        <v>37</v>
      </c>
      <c r="D24" s="44">
        <f>D25+D26+D27+D28+D29+D30+D31+D32+D33+D34</f>
        <v>608725</v>
      </c>
      <c r="E24" s="45">
        <f>D24/D51*100</f>
        <v>31.296915167095118</v>
      </c>
    </row>
    <row r="25" spans="1:5" ht="15" thickBot="1" x14ac:dyDescent="0.35">
      <c r="A25" s="36"/>
      <c r="B25" s="25" t="s">
        <v>38</v>
      </c>
      <c r="C25" s="18" t="s">
        <v>39</v>
      </c>
      <c r="D25" s="41">
        <v>0</v>
      </c>
      <c r="E25" s="42">
        <f>D25/D51*100</f>
        <v>0</v>
      </c>
    </row>
    <row r="26" spans="1:5" ht="29.4" thickBot="1" x14ac:dyDescent="0.35">
      <c r="A26" s="36"/>
      <c r="B26" s="25" t="s">
        <v>40</v>
      </c>
      <c r="C26" s="18" t="s">
        <v>41</v>
      </c>
      <c r="D26" s="41">
        <v>0</v>
      </c>
      <c r="E26" s="42">
        <f>D26/D51*100</f>
        <v>0</v>
      </c>
    </row>
    <row r="27" spans="1:5" ht="15" thickBot="1" x14ac:dyDescent="0.35">
      <c r="A27" s="37"/>
      <c r="B27" s="25" t="s">
        <v>42</v>
      </c>
      <c r="C27" s="18" t="s">
        <v>43</v>
      </c>
      <c r="D27" s="41">
        <v>0</v>
      </c>
      <c r="E27" s="42">
        <f>D27/D51*100</f>
        <v>0</v>
      </c>
    </row>
    <row r="28" spans="1:5" ht="15" thickBot="1" x14ac:dyDescent="0.35">
      <c r="A28" s="37"/>
      <c r="B28" s="25" t="s">
        <v>44</v>
      </c>
      <c r="C28" s="18" t="s">
        <v>45</v>
      </c>
      <c r="D28" s="41">
        <v>0</v>
      </c>
      <c r="E28" s="42">
        <f>D28/D51*100</f>
        <v>0</v>
      </c>
    </row>
    <row r="29" spans="1:5" ht="15" thickBot="1" x14ac:dyDescent="0.35">
      <c r="A29" s="36"/>
      <c r="B29" s="25" t="s">
        <v>46</v>
      </c>
      <c r="C29" s="18" t="s">
        <v>47</v>
      </c>
      <c r="D29" s="41">
        <v>0</v>
      </c>
      <c r="E29" s="42">
        <f>D29/D51*100</f>
        <v>0</v>
      </c>
    </row>
    <row r="30" spans="1:5" ht="15" thickBot="1" x14ac:dyDescent="0.35">
      <c r="A30" s="37"/>
      <c r="B30" s="25" t="s">
        <v>48</v>
      </c>
      <c r="C30" s="18" t="s">
        <v>49</v>
      </c>
      <c r="D30" s="41">
        <v>151725</v>
      </c>
      <c r="E30" s="42">
        <f>D30/D51*100</f>
        <v>7.8007712082262204</v>
      </c>
    </row>
    <row r="31" spans="1:5" ht="15" thickBot="1" x14ac:dyDescent="0.35">
      <c r="A31" s="37"/>
      <c r="B31" s="25" t="s">
        <v>50</v>
      </c>
      <c r="C31" s="18" t="s">
        <v>51</v>
      </c>
      <c r="D31" s="41">
        <v>115000</v>
      </c>
      <c r="E31" s="42">
        <f>D31/D51*100</f>
        <v>5.9125964010282779</v>
      </c>
    </row>
    <row r="32" spans="1:5" ht="15" thickBot="1" x14ac:dyDescent="0.35">
      <c r="A32" s="37"/>
      <c r="B32" s="25" t="s">
        <v>52</v>
      </c>
      <c r="C32" s="18" t="s">
        <v>97</v>
      </c>
      <c r="D32" s="41">
        <v>155000</v>
      </c>
      <c r="E32" s="42">
        <f>D32/D51*100</f>
        <v>7.9691516709511561</v>
      </c>
    </row>
    <row r="33" spans="1:9" ht="15" thickBot="1" x14ac:dyDescent="0.35">
      <c r="A33" s="37"/>
      <c r="B33" s="25" t="s">
        <v>53</v>
      </c>
      <c r="C33" s="18" t="s">
        <v>54</v>
      </c>
      <c r="D33" s="41">
        <v>65000</v>
      </c>
      <c r="E33" s="42">
        <f>D33/D51*100</f>
        <v>3.3419023136246784</v>
      </c>
      <c r="I33">
        <v>10</v>
      </c>
    </row>
    <row r="34" spans="1:9" ht="15" thickBot="1" x14ac:dyDescent="0.35">
      <c r="A34" s="37"/>
      <c r="B34" s="25" t="s">
        <v>55</v>
      </c>
      <c r="C34" s="18" t="s">
        <v>56</v>
      </c>
      <c r="D34" s="41">
        <v>122000</v>
      </c>
      <c r="E34" s="42">
        <f>D34/D51*100</f>
        <v>6.2724935732647813</v>
      </c>
    </row>
    <row r="35" spans="1:9" ht="15" thickBot="1" x14ac:dyDescent="0.35">
      <c r="A35" s="35" t="s">
        <v>12</v>
      </c>
      <c r="B35" s="24"/>
      <c r="C35" s="43" t="s">
        <v>57</v>
      </c>
      <c r="D35" s="44">
        <f>D36+D37+D38+D39+D40</f>
        <v>37000</v>
      </c>
      <c r="E35" s="45">
        <f>D35/D51*100</f>
        <v>1.9023136246786632</v>
      </c>
    </row>
    <row r="36" spans="1:9" ht="15" thickBot="1" x14ac:dyDescent="0.35">
      <c r="A36" s="36"/>
      <c r="B36" s="25" t="s">
        <v>58</v>
      </c>
      <c r="C36" s="18" t="s">
        <v>59</v>
      </c>
      <c r="D36" s="41">
        <v>2000</v>
      </c>
      <c r="E36" s="42">
        <f>D36/D51*100</f>
        <v>0.10282776349614395</v>
      </c>
    </row>
    <row r="37" spans="1:9" ht="15" thickBot="1" x14ac:dyDescent="0.35">
      <c r="A37" s="36"/>
      <c r="B37" s="25" t="s">
        <v>60</v>
      </c>
      <c r="C37" s="18" t="s">
        <v>61</v>
      </c>
      <c r="D37" s="41">
        <v>0</v>
      </c>
      <c r="E37" s="42">
        <f>D37/D51*100</f>
        <v>0</v>
      </c>
    </row>
    <row r="38" spans="1:9" ht="15" thickBot="1" x14ac:dyDescent="0.35">
      <c r="A38" s="36"/>
      <c r="B38" s="25" t="s">
        <v>62</v>
      </c>
      <c r="C38" s="18" t="s">
        <v>63</v>
      </c>
      <c r="D38" s="41">
        <v>0</v>
      </c>
      <c r="E38" s="42">
        <f>D38/D51*100</f>
        <v>0</v>
      </c>
    </row>
    <row r="39" spans="1:9" ht="15" thickBot="1" x14ac:dyDescent="0.35">
      <c r="A39" s="37"/>
      <c r="B39" s="25" t="s">
        <v>64</v>
      </c>
      <c r="C39" s="18" t="s">
        <v>65</v>
      </c>
      <c r="D39" s="41">
        <v>20500</v>
      </c>
      <c r="E39" s="42">
        <f>D39/D51*100</f>
        <v>1.0539845758354756</v>
      </c>
    </row>
    <row r="40" spans="1:9" ht="15" thickBot="1" x14ac:dyDescent="0.35">
      <c r="A40" s="36"/>
      <c r="B40" s="25" t="s">
        <v>66</v>
      </c>
      <c r="C40" s="18" t="s">
        <v>67</v>
      </c>
      <c r="D40" s="41">
        <v>14500</v>
      </c>
      <c r="E40" s="42">
        <f>D40/D51*100</f>
        <v>0.74550128534704374</v>
      </c>
    </row>
    <row r="41" spans="1:9" ht="15" thickBot="1" x14ac:dyDescent="0.35">
      <c r="A41" s="35" t="s">
        <v>14</v>
      </c>
      <c r="B41" s="24"/>
      <c r="C41" s="43" t="s">
        <v>68</v>
      </c>
      <c r="D41" s="44">
        <f>D42+D43</f>
        <v>1500</v>
      </c>
      <c r="E41" s="45">
        <f>D41/D51*100</f>
        <v>7.7120822622107968E-2</v>
      </c>
    </row>
    <row r="42" spans="1:9" ht="15" thickBot="1" x14ac:dyDescent="0.35">
      <c r="A42" s="36"/>
      <c r="B42" s="25" t="s">
        <v>69</v>
      </c>
      <c r="C42" s="18" t="s">
        <v>70</v>
      </c>
      <c r="D42" s="41">
        <v>0</v>
      </c>
      <c r="E42" s="42">
        <f>D42/D51*100</f>
        <v>0</v>
      </c>
    </row>
    <row r="43" spans="1:9" ht="15" thickBot="1" x14ac:dyDescent="0.35">
      <c r="A43" s="36"/>
      <c r="B43" s="25" t="s">
        <v>71</v>
      </c>
      <c r="C43" s="18" t="s">
        <v>72</v>
      </c>
      <c r="D43" s="41">
        <v>1500</v>
      </c>
      <c r="E43" s="42">
        <f>D43/D51*100</f>
        <v>7.7120822622107968E-2</v>
      </c>
    </row>
    <row r="44" spans="1:9" ht="15" thickBot="1" x14ac:dyDescent="0.35">
      <c r="A44" s="35" t="s">
        <v>16</v>
      </c>
      <c r="B44" s="24"/>
      <c r="C44" s="43" t="s">
        <v>73</v>
      </c>
      <c r="D44" s="44">
        <f>D45+D46+D47+D48</f>
        <v>731500</v>
      </c>
      <c r="E44" s="45">
        <f>E45+E46+E47+E48</f>
        <v>37.609254498714648</v>
      </c>
    </row>
    <row r="45" spans="1:9" ht="15" thickBot="1" x14ac:dyDescent="0.35">
      <c r="A45" s="36"/>
      <c r="B45" s="25" t="s">
        <v>74</v>
      </c>
      <c r="C45" s="18" t="s">
        <v>75</v>
      </c>
      <c r="D45" s="41">
        <v>420000</v>
      </c>
      <c r="E45" s="42">
        <f>D45/D51*100</f>
        <v>21.59383033419023</v>
      </c>
    </row>
    <row r="46" spans="1:9" ht="15" thickBot="1" x14ac:dyDescent="0.35">
      <c r="A46" s="36"/>
      <c r="B46" s="25" t="s">
        <v>76</v>
      </c>
      <c r="C46" s="18" t="s">
        <v>77</v>
      </c>
      <c r="D46" s="41">
        <v>310000</v>
      </c>
      <c r="E46" s="42">
        <f>D46/D51*100</f>
        <v>15.938303341902312</v>
      </c>
    </row>
    <row r="47" spans="1:9" ht="15" thickBot="1" x14ac:dyDescent="0.35">
      <c r="A47" s="37"/>
      <c r="B47" s="25" t="s">
        <v>78</v>
      </c>
      <c r="C47" s="18" t="s">
        <v>79</v>
      </c>
      <c r="D47" s="41">
        <v>1500</v>
      </c>
      <c r="E47" s="42">
        <f>D47/D51*100</f>
        <v>7.7120822622107968E-2</v>
      </c>
    </row>
    <row r="48" spans="1:9" ht="15" thickBot="1" x14ac:dyDescent="0.35">
      <c r="A48" s="37"/>
      <c r="B48" s="25" t="s">
        <v>80</v>
      </c>
      <c r="C48" s="18" t="s">
        <v>81</v>
      </c>
      <c r="D48" s="41">
        <v>0</v>
      </c>
      <c r="E48" s="42">
        <f>D48/D51*100</f>
        <v>0</v>
      </c>
    </row>
    <row r="49" spans="1:5" ht="15" thickBot="1" x14ac:dyDescent="0.35">
      <c r="A49" s="35" t="s">
        <v>18</v>
      </c>
      <c r="B49" s="24"/>
      <c r="C49" s="43" t="s">
        <v>82</v>
      </c>
      <c r="D49" s="46">
        <v>104275</v>
      </c>
      <c r="E49" s="47">
        <f>D49/D51*100</f>
        <v>5.3611825192802058</v>
      </c>
    </row>
    <row r="50" spans="1:5" ht="15" thickBot="1" x14ac:dyDescent="0.35">
      <c r="A50" s="35" t="s">
        <v>83</v>
      </c>
      <c r="B50" s="24"/>
      <c r="C50" s="43" t="s">
        <v>95</v>
      </c>
      <c r="D50" s="46">
        <v>220000</v>
      </c>
      <c r="E50" s="47">
        <f>D50/D51*100</f>
        <v>11.311053984575835</v>
      </c>
    </row>
    <row r="51" spans="1:5" ht="16.2" thickBot="1" x14ac:dyDescent="0.35">
      <c r="A51" s="64"/>
      <c r="B51" s="65"/>
      <c r="C51" s="4" t="s">
        <v>84</v>
      </c>
      <c r="D51" s="48">
        <f>D14+D18+D24+D35+D41+D44+D49</f>
        <v>1945000</v>
      </c>
      <c r="E51" s="49">
        <f>E14+E18+E24+E35+E41+E44+E49+E50</f>
        <v>111.31105398457582</v>
      </c>
    </row>
    <row r="52" spans="1:5" ht="15" thickBot="1" x14ac:dyDescent="0.35">
      <c r="A52" s="66"/>
      <c r="B52" s="66"/>
      <c r="C52" s="50"/>
      <c r="D52" s="51"/>
      <c r="E52" s="52"/>
    </row>
    <row r="53" spans="1:5" ht="15" thickBot="1" x14ac:dyDescent="0.35">
      <c r="A53" s="37"/>
      <c r="B53" s="11"/>
      <c r="C53" s="18"/>
      <c r="D53" s="41"/>
      <c r="E53" s="42"/>
    </row>
    <row r="54" spans="1:5" ht="15" thickBot="1" x14ac:dyDescent="0.35">
      <c r="A54" s="39" t="s">
        <v>85</v>
      </c>
      <c r="B54" s="26"/>
      <c r="C54" s="5" t="s">
        <v>86</v>
      </c>
      <c r="D54" s="53">
        <v>0</v>
      </c>
      <c r="E54" s="54">
        <f>D54/D57*100</f>
        <v>0</v>
      </c>
    </row>
    <row r="55" spans="1:5" ht="29.4" thickBot="1" x14ac:dyDescent="0.35">
      <c r="A55" s="36"/>
      <c r="B55" s="25"/>
      <c r="C55" s="18" t="s">
        <v>87</v>
      </c>
      <c r="D55" s="41">
        <v>0</v>
      </c>
      <c r="E55" s="42">
        <f>D55/D57*100</f>
        <v>0</v>
      </c>
    </row>
    <row r="56" spans="1:5" ht="15" thickBot="1" x14ac:dyDescent="0.35">
      <c r="A56" s="36"/>
      <c r="B56" s="25"/>
      <c r="C56" s="18" t="s">
        <v>88</v>
      </c>
      <c r="D56" s="41">
        <v>150000</v>
      </c>
      <c r="E56" s="42">
        <f>D56/D57*100</f>
        <v>100</v>
      </c>
    </row>
    <row r="57" spans="1:5" ht="15" thickBot="1" x14ac:dyDescent="0.35">
      <c r="A57" s="40"/>
      <c r="B57" s="27"/>
      <c r="C57" s="4" t="s">
        <v>89</v>
      </c>
      <c r="D57" s="48">
        <f>D55+D56</f>
        <v>150000</v>
      </c>
      <c r="E57" s="55">
        <f>E55+E56</f>
        <v>100</v>
      </c>
    </row>
    <row r="58" spans="1:5" ht="15" thickBot="1" x14ac:dyDescent="0.35">
      <c r="A58" s="37"/>
      <c r="B58" s="11"/>
      <c r="C58" s="18"/>
      <c r="D58" s="41"/>
      <c r="E58" s="42"/>
    </row>
    <row r="59" spans="1:5" ht="18.600000000000001" thickBot="1" x14ac:dyDescent="0.4">
      <c r="A59" s="67" t="s">
        <v>90</v>
      </c>
      <c r="B59" s="68"/>
      <c r="C59" s="4" t="s">
        <v>91</v>
      </c>
      <c r="D59" s="56">
        <f>D51+D57</f>
        <v>2095000</v>
      </c>
      <c r="E59" s="57">
        <f>D59/D59*100</f>
        <v>100</v>
      </c>
    </row>
  </sheetData>
  <mergeCells count="3">
    <mergeCell ref="A51:B51"/>
    <mergeCell ref="A52:B52"/>
    <mergeCell ref="A59:B5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RADA TABLICA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lemi</dc:creator>
  <cp:lastModifiedBy>User</cp:lastModifiedBy>
  <cp:lastPrinted>2021-11-22T14:07:44Z</cp:lastPrinted>
  <dcterms:created xsi:type="dcterms:W3CDTF">2020-10-15T09:16:24Z</dcterms:created>
  <dcterms:modified xsi:type="dcterms:W3CDTF">2021-12-13T13:03:15Z</dcterms:modified>
</cp:coreProperties>
</file>